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3920" windowHeight="9216" tabRatio="667" activeTab="2"/>
  </bookViews>
  <sheets>
    <sheet name="ктм" sheetId="1" r:id="rId1"/>
    <sheet name="птт" sheetId="2" r:id="rId2"/>
    <sheet name="ИТОГ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<sst xmlns="http://schemas.openxmlformats.org/spreadsheetml/2006/main" count="130" uniqueCount="58">
  <si>
    <t>№</t>
  </si>
  <si>
    <t>команда</t>
  </si>
  <si>
    <t>старт</t>
  </si>
  <si>
    <t>Педлицей-1</t>
  </si>
  <si>
    <t>Вязьма</t>
  </si>
  <si>
    <t>Гнёздово</t>
  </si>
  <si>
    <t>финиш по графику</t>
  </si>
  <si>
    <t>Место проведения</t>
  </si>
  <si>
    <t>Вермя проведения</t>
  </si>
  <si>
    <t>Хиславичи</t>
  </si>
  <si>
    <t>СГАФК</t>
  </si>
  <si>
    <t>FreshMen</t>
  </si>
  <si>
    <t>КП2</t>
  </si>
  <si>
    <t>Ярёма и Ко</t>
  </si>
  <si>
    <t>Штурм</t>
  </si>
  <si>
    <t>Петрашки</t>
  </si>
  <si>
    <t>ктм</t>
  </si>
  <si>
    <t>короткая</t>
  </si>
  <si>
    <t>итог</t>
  </si>
  <si>
    <t>г. Десногорск</t>
  </si>
  <si>
    <t>30 мая 2009 г.</t>
  </si>
  <si>
    <t>Блок 1</t>
  </si>
  <si>
    <t>Черный ящик</t>
  </si>
  <si>
    <t>Блок 2</t>
  </si>
  <si>
    <t>Блок 3</t>
  </si>
  <si>
    <t>Поляна заданий</t>
  </si>
  <si>
    <t>Болото</t>
  </si>
  <si>
    <t>М/ориент</t>
  </si>
  <si>
    <t>Блок 4</t>
  </si>
  <si>
    <t>Ориент. по выбору</t>
  </si>
  <si>
    <t>Финишное время</t>
  </si>
  <si>
    <t>Просрочка финиша в минутах</t>
  </si>
  <si>
    <t>Опоздание на финиш (в баллах)</t>
  </si>
  <si>
    <t>Опоздание на финиш</t>
  </si>
  <si>
    <t>сумма времён работы</t>
  </si>
  <si>
    <t>сумма штр. баллов</t>
  </si>
  <si>
    <t>штрафное время        1 балл</t>
  </si>
  <si>
    <t>Результат</t>
  </si>
  <si>
    <t>Место</t>
  </si>
  <si>
    <t>время</t>
  </si>
  <si>
    <t>штраф</t>
  </si>
  <si>
    <t xml:space="preserve">штраф </t>
  </si>
  <si>
    <t>н\п</t>
  </si>
  <si>
    <t>НП</t>
  </si>
  <si>
    <t>31 мая 2009 г.</t>
  </si>
  <si>
    <t>дистанция 1</t>
  </si>
  <si>
    <t>дистанция 2</t>
  </si>
  <si>
    <t>бревно</t>
  </si>
  <si>
    <t>подъём</t>
  </si>
  <si>
    <t>спуск</t>
  </si>
  <si>
    <t>беговое</t>
  </si>
  <si>
    <t>штраф время</t>
  </si>
  <si>
    <t>результат</t>
  </si>
  <si>
    <t>навеска вверх</t>
  </si>
  <si>
    <t>навеска</t>
  </si>
  <si>
    <t>снятие</t>
  </si>
  <si>
    <t>не стартовали</t>
  </si>
  <si>
    <t>28-30 мая 2009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</si>
</sst>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h]:mm:ss;@"/>
    <numFmt numFmtId="181" formatCode="mm:ss.0;@"/>
    <numFmt numFmtId="182" formatCode="h:mm;@"/>
    <numFmt numFmtId="183" formatCode="0;[Red]0"/>
  </numFmts>
  <fonts count="30">
    <font>
      <sz val="12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color indexed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0"/>
    </font>
    <font>
      <sz val="11"/>
      <name val="Arial"/>
      <family val="2"/>
    </font>
    <font>
      <sz val="11"/>
      <color indexed="22"/>
      <name val="Arial"/>
      <family val="2"/>
    </font>
    <font>
      <sz val="14"/>
      <name val="Times New Roman"/>
      <family val="0"/>
    </font>
    <font>
      <sz val="14"/>
      <name val="Arial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21" fontId="20" fillId="0" borderId="1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/>
    </xf>
    <xf numFmtId="21" fontId="20" fillId="20" borderId="11" xfId="0" applyNumberFormat="1" applyFont="1" applyFill="1" applyBorder="1" applyAlignment="1">
      <alignment horizontal="center" vertical="center"/>
    </xf>
    <xf numFmtId="183" fontId="20" fillId="0" borderId="11" xfId="0" applyNumberFormat="1" applyFont="1" applyBorder="1" applyAlignment="1">
      <alignment horizontal="center" vertical="center"/>
    </xf>
    <xf numFmtId="183" fontId="20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21" fontId="20" fillId="5" borderId="11" xfId="0" applyNumberFormat="1" applyFont="1" applyFill="1" applyBorder="1" applyAlignment="1">
      <alignment horizontal="center"/>
    </xf>
    <xf numFmtId="21" fontId="20" fillId="0" borderId="12" xfId="0" applyNumberFormat="1" applyFont="1" applyBorder="1" applyAlignment="1">
      <alignment horizontal="center" vertical="center" wrapText="1"/>
    </xf>
    <xf numFmtId="21" fontId="20" fillId="0" borderId="11" xfId="0" applyNumberFormat="1" applyFont="1" applyBorder="1" applyAlignment="1">
      <alignment horizontal="center" vertical="center"/>
    </xf>
    <xf numFmtId="21" fontId="20" fillId="20" borderId="11" xfId="0" applyNumberFormat="1" applyFont="1" applyFill="1" applyBorder="1" applyAlignment="1">
      <alignment horizontal="left" vertical="center"/>
    </xf>
    <xf numFmtId="0" fontId="20" fillId="20" borderId="12" xfId="0" applyNumberFormat="1" applyFont="1" applyFill="1" applyBorder="1" applyAlignment="1">
      <alignment horizontal="center" vertical="center"/>
    </xf>
    <xf numFmtId="183" fontId="20" fillId="24" borderId="12" xfId="0" applyNumberFormat="1" applyFont="1" applyFill="1" applyBorder="1" applyAlignment="1">
      <alignment horizontal="center" vertical="center"/>
    </xf>
    <xf numFmtId="21" fontId="20" fillId="24" borderId="1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21" fontId="20" fillId="24" borderId="14" xfId="0" applyNumberFormat="1" applyFont="1" applyFill="1" applyBorder="1" applyAlignment="1">
      <alignment horizontal="center" vertical="center" wrapText="1"/>
    </xf>
    <xf numFmtId="21" fontId="20" fillId="24" borderId="11" xfId="0" applyNumberFormat="1" applyFont="1" applyFill="1" applyBorder="1" applyAlignment="1">
      <alignment horizontal="center" vertical="center" wrapText="1"/>
    </xf>
    <xf numFmtId="0" fontId="20" fillId="20" borderId="11" xfId="0" applyNumberFormat="1" applyFont="1" applyFill="1" applyBorder="1" applyAlignment="1">
      <alignment horizontal="center" vertical="center"/>
    </xf>
    <xf numFmtId="183" fontId="20" fillId="24" borderId="11" xfId="0" applyNumberFormat="1" applyFont="1" applyFill="1" applyBorder="1" applyAlignment="1">
      <alignment horizontal="center" vertical="center"/>
    </xf>
    <xf numFmtId="21" fontId="20" fillId="24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5" fontId="26" fillId="0" borderId="12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45" fontId="20" fillId="0" borderId="11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11" xfId="0" applyFont="1" applyBorder="1" applyAlignment="1">
      <alignment horizontal="center" vertical="center"/>
    </xf>
    <xf numFmtId="183" fontId="28" fillId="0" borderId="12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83" fontId="28" fillId="0" borderId="11" xfId="0" applyNumberFormat="1" applyFont="1" applyBorder="1" applyAlignment="1">
      <alignment horizontal="center" vertical="center"/>
    </xf>
    <xf numFmtId="20" fontId="27" fillId="0" borderId="0" xfId="0" applyNumberFormat="1" applyFont="1" applyAlignment="1">
      <alignment horizontal="center"/>
    </xf>
    <xf numFmtId="0" fontId="27" fillId="0" borderId="11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0</xdr:row>
      <xdr:rowOff>76200</xdr:rowOff>
    </xdr:from>
    <xdr:to>
      <xdr:col>15</xdr:col>
      <xdr:colOff>314325</xdr:colOff>
      <xdr:row>0</xdr:row>
      <xdr:rowOff>723900</xdr:rowOff>
    </xdr:to>
    <xdr:sp>
      <xdr:nvSpPr>
        <xdr:cNvPr id="1" name="Rectangle 2"/>
        <xdr:cNvSpPr>
          <a:spLocks/>
        </xdr:cNvSpPr>
      </xdr:nvSpPr>
      <xdr:spPr>
        <a:xfrm>
          <a:off x="4791075" y="76200"/>
          <a:ext cx="50958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ЦЕНТР ДЕТСКОГО и ЮНОШЕСКОГО ТУРИЗМА и ЭКСКУРСИЙ
Открытый Чемпионат г. Смоленска по спортивному туризму
Протокол по виду Котрольный туристский маршрут (кросс-поход)</a:t>
          </a:r>
        </a:p>
      </xdr:txBody>
    </xdr:sp>
    <xdr:clientData/>
  </xdr:twoCellAnchor>
  <xdr:twoCellAnchor>
    <xdr:from>
      <xdr:col>23</xdr:col>
      <xdr:colOff>323850</xdr:colOff>
      <xdr:row>0</xdr:row>
      <xdr:rowOff>38100</xdr:rowOff>
    </xdr:from>
    <xdr:to>
      <xdr:col>27</xdr:col>
      <xdr:colOff>0</xdr:colOff>
      <xdr:row>0</xdr:row>
      <xdr:rowOff>742950</xdr:rowOff>
    </xdr:to>
    <xdr:sp>
      <xdr:nvSpPr>
        <xdr:cNvPr id="2" name="Rectangle 3"/>
        <xdr:cNvSpPr>
          <a:spLocks/>
        </xdr:cNvSpPr>
      </xdr:nvSpPr>
      <xdr:spPr>
        <a:xfrm>
          <a:off x="12449175" y="38100"/>
          <a:ext cx="25146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главный судья чемпионата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 С.В. Калентеенков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76200</xdr:rowOff>
    </xdr:from>
    <xdr:to>
      <xdr:col>20</xdr:col>
      <xdr:colOff>0</xdr:colOff>
      <xdr:row>0</xdr:row>
      <xdr:rowOff>762000</xdr:rowOff>
    </xdr:to>
    <xdr:sp>
      <xdr:nvSpPr>
        <xdr:cNvPr id="1" name="Rectangle 2"/>
        <xdr:cNvSpPr>
          <a:spLocks/>
        </xdr:cNvSpPr>
      </xdr:nvSpPr>
      <xdr:spPr>
        <a:xfrm>
          <a:off x="1752600" y="76200"/>
          <a:ext cx="49149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ЦЕНТР ДЕТСКОГО и ЮНОШЕСКОГО ТУРИЗМА и ЭКСКУРСИЙ
Открытый Чемпионат г. Смоленска по спортивному туризму
Протокол по виду Короткая дистанция</a:t>
          </a:r>
        </a:p>
      </xdr:txBody>
    </xdr:sp>
    <xdr:clientData/>
  </xdr:twoCellAnchor>
  <xdr:twoCellAnchor>
    <xdr:from>
      <xdr:col>20</xdr:col>
      <xdr:colOff>542925</xdr:colOff>
      <xdr:row>0</xdr:row>
      <xdr:rowOff>38100</xdr:rowOff>
    </xdr:from>
    <xdr:to>
      <xdr:col>29</xdr:col>
      <xdr:colOff>381000</xdr:colOff>
      <xdr:row>2</xdr:row>
      <xdr:rowOff>19050</xdr:rowOff>
    </xdr:to>
    <xdr:sp>
      <xdr:nvSpPr>
        <xdr:cNvPr id="2" name="Rectangle 3"/>
        <xdr:cNvSpPr>
          <a:spLocks/>
        </xdr:cNvSpPr>
      </xdr:nvSpPr>
      <xdr:spPr>
        <a:xfrm>
          <a:off x="7210425" y="38100"/>
          <a:ext cx="24955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главный судья чемпионата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 С.В. Калентеенков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76200</xdr:rowOff>
    </xdr:from>
    <xdr:to>
      <xdr:col>2</xdr:col>
      <xdr:colOff>0</xdr:colOff>
      <xdr:row>0</xdr:row>
      <xdr:rowOff>723900</xdr:rowOff>
    </xdr:to>
    <xdr:sp>
      <xdr:nvSpPr>
        <xdr:cNvPr id="1" name="Rectangle 2"/>
        <xdr:cNvSpPr>
          <a:spLocks/>
        </xdr:cNvSpPr>
      </xdr:nvSpPr>
      <xdr:spPr>
        <a:xfrm>
          <a:off x="1943100" y="76200"/>
          <a:ext cx="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ЦЕНТР ДЕТСКОГО и ЮНОШЕСКОГО ТУРИЗМА и ЭКСКУРСИЙ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Открытое Первенство г. Смоленска по спортивному туризму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Протокол по виду Котрольный туристский маршрут (кросс-поход)</a:t>
          </a:r>
        </a:p>
      </xdr:txBody>
    </xdr:sp>
    <xdr:clientData/>
  </xdr:twoCellAnchor>
  <xdr:twoCellAnchor>
    <xdr:from>
      <xdr:col>2</xdr:col>
      <xdr:colOff>0</xdr:colOff>
      <xdr:row>0</xdr:row>
      <xdr:rowOff>38100</xdr:rowOff>
    </xdr:from>
    <xdr:to>
      <xdr:col>2</xdr:col>
      <xdr:colOff>0</xdr:colOff>
      <xdr:row>0</xdr:row>
      <xdr:rowOff>742950</xdr:rowOff>
    </xdr:to>
    <xdr:sp>
      <xdr:nvSpPr>
        <xdr:cNvPr id="2" name="Rectangle 3"/>
        <xdr:cNvSpPr>
          <a:spLocks/>
        </xdr:cNvSpPr>
      </xdr:nvSpPr>
      <xdr:spPr>
        <a:xfrm>
          <a:off x="1943100" y="38100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главный судья чемпионата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 С.В. Калентеенков</a:t>
          </a:r>
        </a:p>
      </xdr:txBody>
    </xdr:sp>
    <xdr:clientData/>
  </xdr:twoCellAnchor>
  <xdr:twoCellAnchor>
    <xdr:from>
      <xdr:col>0</xdr:col>
      <xdr:colOff>361950</xdr:colOff>
      <xdr:row>0</xdr:row>
      <xdr:rowOff>95250</xdr:rowOff>
    </xdr:from>
    <xdr:to>
      <xdr:col>3</xdr:col>
      <xdr:colOff>781050</xdr:colOff>
      <xdr:row>0</xdr:row>
      <xdr:rowOff>790575</xdr:rowOff>
    </xdr:to>
    <xdr:sp>
      <xdr:nvSpPr>
        <xdr:cNvPr id="3" name="Rectangle 2"/>
        <xdr:cNvSpPr>
          <a:spLocks/>
        </xdr:cNvSpPr>
      </xdr:nvSpPr>
      <xdr:spPr>
        <a:xfrm>
          <a:off x="361950" y="95250"/>
          <a:ext cx="39528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ЦЕНТР ДЕТСКОГО и ЮНОШЕСКОГО ТУРИЗМА и ЭКСКУРСИЙ
Открытый Чемпионат г. Смоленска по спортивному туризму
Сводный протокол Чемпионата г. Смоленска</a:t>
          </a:r>
        </a:p>
      </xdr:txBody>
    </xdr:sp>
    <xdr:clientData/>
  </xdr:twoCellAnchor>
  <xdr:twoCellAnchor>
    <xdr:from>
      <xdr:col>3</xdr:col>
      <xdr:colOff>1123950</xdr:colOff>
      <xdr:row>0</xdr:row>
      <xdr:rowOff>57150</xdr:rowOff>
    </xdr:from>
    <xdr:to>
      <xdr:col>4</xdr:col>
      <xdr:colOff>1457325</xdr:colOff>
      <xdr:row>0</xdr:row>
      <xdr:rowOff>752475</xdr:rowOff>
    </xdr:to>
    <xdr:sp>
      <xdr:nvSpPr>
        <xdr:cNvPr id="4" name="Rectangle 3"/>
        <xdr:cNvSpPr>
          <a:spLocks/>
        </xdr:cNvSpPr>
      </xdr:nvSpPr>
      <xdr:spPr>
        <a:xfrm>
          <a:off x="4657725" y="57150"/>
          <a:ext cx="19240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главный судья чемпионата
____________ С.В. Калентеенков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54;&#1058;&#1054;&#1050;&#1054;&#1051;&#1067;%20&#1082;&#1090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старт"/>
      <sheetName val="ЗМК 1,2"/>
      <sheetName val="ЗМК 3,4"/>
      <sheetName val="ЗМК 5,6"/>
      <sheetName val="ЗМК 7,8"/>
      <sheetName val="ЗМК 9,10"/>
      <sheetName val="ЗМК 11,12"/>
      <sheetName val="ктм"/>
    </sheetNames>
    <sheetDataSet>
      <sheetData sheetId="0">
        <row r="1">
          <cell r="G1">
            <v>0.17499999999999993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9"/>
  <sheetViews>
    <sheetView zoomScale="50" zoomScaleNormal="50" workbookViewId="0" topLeftCell="A1">
      <selection activeCell="F2" sqref="F2"/>
    </sheetView>
  </sheetViews>
  <sheetFormatPr defaultColWidth="9.00390625" defaultRowHeight="15.75"/>
  <cols>
    <col min="1" max="1" width="5.75390625" style="2" customWidth="1"/>
    <col min="2" max="2" width="14.625" style="2" customWidth="1"/>
    <col min="3" max="4" width="9.125" style="2" hidden="1" customWidth="1"/>
    <col min="5" max="5" width="10.625" style="2" customWidth="1"/>
    <col min="6" max="6" width="8.625" style="2" bestFit="1" customWidth="1"/>
    <col min="7" max="7" width="10.50390625" style="2" customWidth="1"/>
    <col min="8" max="8" width="8.625" style="2" bestFit="1" customWidth="1"/>
    <col min="9" max="9" width="10.875" style="2" customWidth="1"/>
    <col min="10" max="10" width="8.75390625" style="2" bestFit="1" customWidth="1"/>
    <col min="11" max="11" width="10.50390625" style="2" customWidth="1"/>
    <col min="12" max="13" width="8.75390625" style="2" bestFit="1" customWidth="1"/>
    <col min="14" max="14" width="10.50390625" style="2" customWidth="1"/>
    <col min="15" max="15" width="8.75390625" style="2" bestFit="1" customWidth="1"/>
    <col min="16" max="16" width="8.00390625" style="2" customWidth="1"/>
    <col min="17" max="17" width="9.375" style="2" bestFit="1" customWidth="1"/>
    <col min="18" max="18" width="8.125" style="2" customWidth="1"/>
    <col min="19" max="19" width="8.00390625" style="2" bestFit="1" customWidth="1"/>
    <col min="20" max="20" width="7.75390625" style="2" hidden="1" customWidth="1"/>
    <col min="21" max="21" width="10.625" style="2" hidden="1" customWidth="1"/>
    <col min="22" max="22" width="11.50390625" style="2" hidden="1" customWidth="1"/>
    <col min="23" max="23" width="10.875" style="2" hidden="1" customWidth="1"/>
    <col min="24" max="24" width="8.625" style="2" customWidth="1"/>
    <col min="25" max="25" width="8.875" style="2" bestFit="1" customWidth="1"/>
    <col min="26" max="26" width="9.625" style="2" customWidth="1"/>
    <col min="27" max="27" width="10.125" style="2" bestFit="1" customWidth="1"/>
    <col min="28" max="28" width="6.75390625" style="2" bestFit="1" customWidth="1"/>
    <col min="29" max="29" width="9.25390625" style="2" bestFit="1" customWidth="1"/>
    <col min="30" max="16384" width="9.00390625" style="2" customWidth="1"/>
  </cols>
  <sheetData>
    <row r="1" ht="64.5" customHeight="1"/>
    <row r="2" spans="1:12" ht="15">
      <c r="A2" s="11" t="s">
        <v>7</v>
      </c>
      <c r="E2" s="11" t="s">
        <v>19</v>
      </c>
      <c r="L2" s="15"/>
    </row>
    <row r="3" spans="1:12" ht="15">
      <c r="A3" s="11" t="s">
        <v>8</v>
      </c>
      <c r="E3" s="11" t="s">
        <v>20</v>
      </c>
      <c r="L3" s="15"/>
    </row>
    <row r="4" spans="1:28" ht="63" customHeight="1">
      <c r="A4" s="38" t="s">
        <v>0</v>
      </c>
      <c r="B4" s="38" t="s">
        <v>1</v>
      </c>
      <c r="C4" s="33" t="s">
        <v>2</v>
      </c>
      <c r="D4" s="1" t="s">
        <v>6</v>
      </c>
      <c r="E4" s="33" t="s">
        <v>21</v>
      </c>
      <c r="F4" s="33"/>
      <c r="G4" s="33" t="s">
        <v>22</v>
      </c>
      <c r="H4" s="33"/>
      <c r="I4" s="34" t="s">
        <v>23</v>
      </c>
      <c r="J4" s="35"/>
      <c r="K4" s="34" t="s">
        <v>24</v>
      </c>
      <c r="L4" s="35"/>
      <c r="M4" s="1" t="s">
        <v>25</v>
      </c>
      <c r="N4" s="34" t="s">
        <v>26</v>
      </c>
      <c r="O4" s="35"/>
      <c r="P4" s="14" t="s">
        <v>27</v>
      </c>
      <c r="Q4" s="33" t="s">
        <v>28</v>
      </c>
      <c r="R4" s="33"/>
      <c r="S4" s="16" t="s">
        <v>29</v>
      </c>
      <c r="T4" s="36" t="s">
        <v>30</v>
      </c>
      <c r="U4" s="36" t="s">
        <v>31</v>
      </c>
      <c r="V4" s="17" t="s">
        <v>32</v>
      </c>
      <c r="W4" s="14" t="s">
        <v>33</v>
      </c>
      <c r="X4" s="33" t="s">
        <v>34</v>
      </c>
      <c r="Y4" s="33" t="s">
        <v>35</v>
      </c>
      <c r="Z4" s="16" t="s">
        <v>36</v>
      </c>
      <c r="AA4" s="33" t="s">
        <v>37</v>
      </c>
      <c r="AB4" s="33" t="s">
        <v>38</v>
      </c>
    </row>
    <row r="5" spans="1:29" s="6" customFormat="1" ht="15">
      <c r="A5" s="39"/>
      <c r="B5" s="39"/>
      <c r="C5" s="33"/>
      <c r="D5" s="5">
        <f>'[1]график'!G1</f>
        <v>0.17499999999999993</v>
      </c>
      <c r="E5" s="18" t="s">
        <v>39</v>
      </c>
      <c r="F5" s="18" t="s">
        <v>40</v>
      </c>
      <c r="G5" s="18" t="s">
        <v>39</v>
      </c>
      <c r="H5" s="18" t="s">
        <v>40</v>
      </c>
      <c r="I5" s="18" t="s">
        <v>39</v>
      </c>
      <c r="J5" s="18" t="s">
        <v>40</v>
      </c>
      <c r="K5" s="18" t="s">
        <v>39</v>
      </c>
      <c r="L5" s="18" t="s">
        <v>40</v>
      </c>
      <c r="M5" s="18" t="s">
        <v>40</v>
      </c>
      <c r="N5" s="18" t="s">
        <v>39</v>
      </c>
      <c r="O5" s="18" t="s">
        <v>40</v>
      </c>
      <c r="P5" s="18" t="s">
        <v>40</v>
      </c>
      <c r="Q5" s="18" t="s">
        <v>39</v>
      </c>
      <c r="R5" s="18" t="s">
        <v>40</v>
      </c>
      <c r="S5" s="18" t="s">
        <v>40</v>
      </c>
      <c r="T5" s="37"/>
      <c r="U5" s="37"/>
      <c r="V5" s="19">
        <v>0.0006944444444444445</v>
      </c>
      <c r="W5" s="18" t="s">
        <v>41</v>
      </c>
      <c r="X5" s="33"/>
      <c r="Y5" s="33"/>
      <c r="Z5" s="20">
        <v>0.00034722222222222224</v>
      </c>
      <c r="AA5" s="33"/>
      <c r="AB5" s="33"/>
      <c r="AC5" s="6" t="s">
        <v>42</v>
      </c>
    </row>
    <row r="6" spans="1:29" s="4" customFormat="1" ht="33" customHeight="1">
      <c r="A6" s="7">
        <v>1</v>
      </c>
      <c r="B6" s="12" t="s">
        <v>10</v>
      </c>
      <c r="C6" s="8">
        <v>0.3923611111111111</v>
      </c>
      <c r="D6" s="8">
        <f aca="true" t="shared" si="0" ref="D6:D15">C6+$D$5</f>
        <v>0.567361111111111</v>
      </c>
      <c r="E6" s="21">
        <v>0.009479166666666667</v>
      </c>
      <c r="F6" s="9">
        <v>0</v>
      </c>
      <c r="G6" s="21">
        <v>0.008576388888888889</v>
      </c>
      <c r="H6" s="9">
        <v>1</v>
      </c>
      <c r="I6" s="21">
        <v>0.006435185185185186</v>
      </c>
      <c r="J6" s="9">
        <v>0</v>
      </c>
      <c r="K6" s="21">
        <v>0.0044444444444444444</v>
      </c>
      <c r="L6" s="9">
        <v>3</v>
      </c>
      <c r="M6" s="9">
        <v>3</v>
      </c>
      <c r="N6" s="21">
        <v>0.002673611111111111</v>
      </c>
      <c r="O6" s="9">
        <v>0</v>
      </c>
      <c r="P6" s="9">
        <v>0</v>
      </c>
      <c r="Q6" s="21">
        <v>0.011319444444444444</v>
      </c>
      <c r="R6" s="9">
        <v>0</v>
      </c>
      <c r="S6" s="9">
        <v>0</v>
      </c>
      <c r="T6" s="21">
        <v>0</v>
      </c>
      <c r="U6" s="22">
        <f aca="true" t="shared" si="1" ref="U6:U15">T6-D6</f>
        <v>-0.567361111111111</v>
      </c>
      <c r="V6" s="23">
        <f aca="true" t="shared" si="2" ref="V6:V15">U6/$V$5</f>
        <v>-816.9999999999998</v>
      </c>
      <c r="W6" s="24">
        <f aca="true" t="shared" si="3" ref="W6:W15">IF(V6&lt;0,0,V6)</f>
        <v>0</v>
      </c>
      <c r="X6" s="25">
        <f aca="true" t="shared" si="4" ref="X6:X11">E6+G6+I6+L6+N6+Q6</f>
        <v>3.0384837962962967</v>
      </c>
      <c r="Y6" s="24">
        <f>F6+H6+J6+M6+O6+P6+R6+S6+W6+L6</f>
        <v>7</v>
      </c>
      <c r="Z6" s="28">
        <f aca="true" t="shared" si="5" ref="Z6:Z15">Y6*$Z$5</f>
        <v>0.0024305555555555556</v>
      </c>
      <c r="AA6" s="29">
        <f aca="true" t="shared" si="6" ref="AA6:AA15">X6+Z6</f>
        <v>3.0409143518518524</v>
      </c>
      <c r="AB6" s="10"/>
      <c r="AC6" s="13">
        <v>0</v>
      </c>
    </row>
    <row r="7" spans="1:29" s="4" customFormat="1" ht="33" customHeight="1">
      <c r="A7" s="7">
        <v>2</v>
      </c>
      <c r="B7" s="12" t="s">
        <v>14</v>
      </c>
      <c r="C7" s="8">
        <v>0.461805555555555</v>
      </c>
      <c r="D7" s="8">
        <f t="shared" si="0"/>
        <v>0.636805555555555</v>
      </c>
      <c r="E7" s="21">
        <v>0.014108796296296295</v>
      </c>
      <c r="F7" s="9">
        <v>0</v>
      </c>
      <c r="G7" s="21">
        <v>0.013379629629629628</v>
      </c>
      <c r="H7" s="9">
        <v>0</v>
      </c>
      <c r="I7" s="21">
        <v>0.008842592592592591</v>
      </c>
      <c r="J7" s="9">
        <v>0</v>
      </c>
      <c r="K7" s="21">
        <v>0.007465277777777778</v>
      </c>
      <c r="L7" s="9">
        <v>6</v>
      </c>
      <c r="M7" s="9">
        <v>6</v>
      </c>
      <c r="N7" s="21">
        <v>0.0024537037037037036</v>
      </c>
      <c r="O7" s="9">
        <v>0</v>
      </c>
      <c r="P7" s="9">
        <v>0</v>
      </c>
      <c r="Q7" s="21">
        <v>0.014166666666666666</v>
      </c>
      <c r="R7" s="9">
        <v>1</v>
      </c>
      <c r="S7" s="9">
        <v>0</v>
      </c>
      <c r="T7" s="21">
        <v>0</v>
      </c>
      <c r="U7" s="22">
        <f t="shared" si="1"/>
        <v>-0.636805555555555</v>
      </c>
      <c r="V7" s="30">
        <f t="shared" si="2"/>
        <v>-916.9999999999991</v>
      </c>
      <c r="W7" s="31">
        <f t="shared" si="3"/>
        <v>0</v>
      </c>
      <c r="X7" s="32">
        <f t="shared" si="4"/>
        <v>6.052951388888889</v>
      </c>
      <c r="Y7" s="24">
        <f>F7+H7+J7+M7+O7+P7+R7+S7+W7+L7</f>
        <v>13</v>
      </c>
      <c r="Z7" s="28">
        <f t="shared" si="5"/>
        <v>0.004513888888888889</v>
      </c>
      <c r="AA7" s="29">
        <f t="shared" si="6"/>
        <v>6.057465277777778</v>
      </c>
      <c r="AB7" s="9"/>
      <c r="AC7" s="13">
        <v>0</v>
      </c>
    </row>
    <row r="8" spans="1:29" s="4" customFormat="1" ht="33" customHeight="1">
      <c r="A8" s="7">
        <v>3</v>
      </c>
      <c r="B8" s="12" t="s">
        <v>13</v>
      </c>
      <c r="C8" s="8">
        <v>0.427083333333333</v>
      </c>
      <c r="D8" s="8">
        <f t="shared" si="0"/>
        <v>0.6020833333333329</v>
      </c>
      <c r="E8" s="21">
        <v>0.015081018518518516</v>
      </c>
      <c r="F8" s="9">
        <v>0</v>
      </c>
      <c r="G8" s="21">
        <v>0.011307870370370371</v>
      </c>
      <c r="H8" s="9">
        <v>9</v>
      </c>
      <c r="I8" s="21">
        <v>0.011689814814814814</v>
      </c>
      <c r="J8" s="9">
        <v>6</v>
      </c>
      <c r="K8" s="21">
        <v>0.010520833333333333</v>
      </c>
      <c r="L8" s="9">
        <v>6</v>
      </c>
      <c r="M8" s="9">
        <v>15</v>
      </c>
      <c r="N8" s="21">
        <v>0.0021527777777777778</v>
      </c>
      <c r="O8" s="9">
        <v>0</v>
      </c>
      <c r="P8" s="9">
        <v>0</v>
      </c>
      <c r="Q8" s="21">
        <v>0.012199074074074072</v>
      </c>
      <c r="R8" s="9">
        <v>12</v>
      </c>
      <c r="S8" s="9">
        <v>0</v>
      </c>
      <c r="T8" s="21">
        <v>0</v>
      </c>
      <c r="U8" s="22">
        <f t="shared" si="1"/>
        <v>-0.6020833333333329</v>
      </c>
      <c r="V8" s="30">
        <f t="shared" si="2"/>
        <v>-866.9999999999993</v>
      </c>
      <c r="W8" s="31">
        <f t="shared" si="3"/>
        <v>0</v>
      </c>
      <c r="X8" s="32">
        <f t="shared" si="4"/>
        <v>6.0524305555555555</v>
      </c>
      <c r="Y8" s="24">
        <f>F8+H8+J8+M8+O8+P8+R8+S8+W8+L8</f>
        <v>48</v>
      </c>
      <c r="Z8" s="28">
        <f t="shared" si="5"/>
        <v>0.016666666666666666</v>
      </c>
      <c r="AA8" s="29">
        <f t="shared" si="6"/>
        <v>6.069097222222222</v>
      </c>
      <c r="AB8" s="9"/>
      <c r="AC8" s="13">
        <v>0</v>
      </c>
    </row>
    <row r="9" spans="1:29" s="4" customFormat="1" ht="33" customHeight="1">
      <c r="A9" s="7">
        <v>4</v>
      </c>
      <c r="B9" s="12" t="s">
        <v>15</v>
      </c>
      <c r="C9" s="8">
        <v>0.513888888888889</v>
      </c>
      <c r="D9" s="8">
        <f t="shared" si="0"/>
        <v>0.6888888888888889</v>
      </c>
      <c r="E9" s="21">
        <v>0.014108796296296295</v>
      </c>
      <c r="F9" s="9">
        <v>0</v>
      </c>
      <c r="G9" s="21">
        <v>0.01386574074074074</v>
      </c>
      <c r="H9" s="9">
        <v>3</v>
      </c>
      <c r="I9" s="21">
        <v>0.013888888888888888</v>
      </c>
      <c r="J9" s="9">
        <v>11</v>
      </c>
      <c r="K9" s="21">
        <v>0.011226851851851854</v>
      </c>
      <c r="L9" s="9">
        <v>6</v>
      </c>
      <c r="M9" s="9">
        <v>4</v>
      </c>
      <c r="N9" s="21">
        <v>0.0045370370370370365</v>
      </c>
      <c r="O9" s="9">
        <v>1</v>
      </c>
      <c r="P9" s="9">
        <v>0</v>
      </c>
      <c r="Q9" s="21">
        <v>0.015972222222222224</v>
      </c>
      <c r="R9" s="9">
        <v>19</v>
      </c>
      <c r="S9" s="9">
        <v>0</v>
      </c>
      <c r="T9" s="21">
        <v>0</v>
      </c>
      <c r="U9" s="22">
        <f t="shared" si="1"/>
        <v>-0.6888888888888889</v>
      </c>
      <c r="V9" s="30">
        <f t="shared" si="2"/>
        <v>-992</v>
      </c>
      <c r="W9" s="31">
        <f t="shared" si="3"/>
        <v>0</v>
      </c>
      <c r="X9" s="32">
        <f t="shared" si="4"/>
        <v>6.062372685185186</v>
      </c>
      <c r="Y9" s="24">
        <f>F9+H9+J9+M9+O9+P9+R9+S9+W9+L9</f>
        <v>44</v>
      </c>
      <c r="Z9" s="28">
        <f t="shared" si="5"/>
        <v>0.015277777777777779</v>
      </c>
      <c r="AA9" s="29">
        <f t="shared" si="6"/>
        <v>6.077650462962963</v>
      </c>
      <c r="AB9" s="9"/>
      <c r="AC9" s="13">
        <v>0</v>
      </c>
    </row>
    <row r="10" spans="1:29" s="4" customFormat="1" ht="33" customHeight="1">
      <c r="A10" s="7">
        <v>5</v>
      </c>
      <c r="B10" s="12" t="s">
        <v>5</v>
      </c>
      <c r="C10" s="8">
        <v>0.444444444444444</v>
      </c>
      <c r="D10" s="8">
        <f t="shared" si="0"/>
        <v>0.6194444444444439</v>
      </c>
      <c r="E10" s="21">
        <v>0</v>
      </c>
      <c r="F10" s="9" t="s">
        <v>43</v>
      </c>
      <c r="G10" s="21">
        <v>0.013888888888888888</v>
      </c>
      <c r="H10" s="9">
        <v>36</v>
      </c>
      <c r="I10" s="21">
        <v>0.0128125</v>
      </c>
      <c r="J10" s="9">
        <v>0</v>
      </c>
      <c r="K10" s="21">
        <v>0.008865740740740742</v>
      </c>
      <c r="L10" s="9">
        <v>9</v>
      </c>
      <c r="M10" s="9">
        <v>8</v>
      </c>
      <c r="N10" s="21">
        <v>0.002893518518518519</v>
      </c>
      <c r="O10" s="9">
        <v>0</v>
      </c>
      <c r="P10" s="9">
        <v>0</v>
      </c>
      <c r="Q10" s="21">
        <v>0.015972222222222224</v>
      </c>
      <c r="R10" s="9">
        <v>46</v>
      </c>
      <c r="S10" s="9">
        <v>0</v>
      </c>
      <c r="T10" s="21">
        <v>0</v>
      </c>
      <c r="U10" s="22">
        <f t="shared" si="1"/>
        <v>-0.6194444444444439</v>
      </c>
      <c r="V10" s="30">
        <f t="shared" si="2"/>
        <v>-891.9999999999992</v>
      </c>
      <c r="W10" s="31">
        <f t="shared" si="3"/>
        <v>0</v>
      </c>
      <c r="X10" s="32">
        <f t="shared" si="4"/>
        <v>9.04556712962963</v>
      </c>
      <c r="Y10" s="31">
        <f>R10+S10+P10+O10+M10+L10+J10+H10</f>
        <v>99</v>
      </c>
      <c r="Z10" s="28">
        <f t="shared" si="5"/>
        <v>0.034375</v>
      </c>
      <c r="AA10" s="29">
        <f t="shared" si="6"/>
        <v>9.07994212962963</v>
      </c>
      <c r="AB10" s="9"/>
      <c r="AC10" s="13">
        <v>1</v>
      </c>
    </row>
    <row r="11" spans="1:29" s="4" customFormat="1" ht="33" customHeight="1">
      <c r="A11" s="7">
        <v>6</v>
      </c>
      <c r="B11" s="12" t="s">
        <v>12</v>
      </c>
      <c r="C11" s="8">
        <v>0.409722222222222</v>
      </c>
      <c r="D11" s="8">
        <f t="shared" si="0"/>
        <v>0.5847222222222219</v>
      </c>
      <c r="E11" s="21">
        <v>0.015972222222222224</v>
      </c>
      <c r="F11" s="9">
        <v>76</v>
      </c>
      <c r="G11" s="21">
        <v>0</v>
      </c>
      <c r="H11" s="9" t="s">
        <v>43</v>
      </c>
      <c r="I11" s="21">
        <v>0.013356481481481483</v>
      </c>
      <c r="J11" s="9">
        <v>0</v>
      </c>
      <c r="K11" s="21">
        <v>0.013888888888888888</v>
      </c>
      <c r="L11" s="9">
        <v>43</v>
      </c>
      <c r="M11" s="9">
        <v>11</v>
      </c>
      <c r="N11" s="21">
        <v>0.003425925925925926</v>
      </c>
      <c r="O11" s="9">
        <v>5</v>
      </c>
      <c r="P11" s="9">
        <v>0</v>
      </c>
      <c r="Q11" s="21">
        <v>0.015972222222222224</v>
      </c>
      <c r="R11" s="9">
        <v>53</v>
      </c>
      <c r="S11" s="9">
        <v>0</v>
      </c>
      <c r="T11" s="21">
        <v>0</v>
      </c>
      <c r="U11" s="22">
        <f t="shared" si="1"/>
        <v>-0.5847222222222219</v>
      </c>
      <c r="V11" s="30">
        <f t="shared" si="2"/>
        <v>-841.9999999999995</v>
      </c>
      <c r="W11" s="31">
        <f t="shared" si="3"/>
        <v>0</v>
      </c>
      <c r="X11" s="32">
        <f t="shared" si="4"/>
        <v>43.04872685185185</v>
      </c>
      <c r="Y11" s="31">
        <f>R11+P11+O11+L11+M11+J11+F11</f>
        <v>188</v>
      </c>
      <c r="Z11" s="28">
        <f t="shared" si="5"/>
        <v>0.06527777777777778</v>
      </c>
      <c r="AA11" s="29">
        <f t="shared" si="6"/>
        <v>43.11400462962963</v>
      </c>
      <c r="AB11" s="9"/>
      <c r="AC11" s="13">
        <v>1</v>
      </c>
    </row>
    <row r="12" spans="1:29" s="4" customFormat="1" ht="33" customHeight="1">
      <c r="A12" s="7">
        <v>7</v>
      </c>
      <c r="B12" s="12" t="s">
        <v>11</v>
      </c>
      <c r="C12" s="8">
        <v>0.479166666666667</v>
      </c>
      <c r="D12" s="8">
        <f t="shared" si="0"/>
        <v>0.654166666666667</v>
      </c>
      <c r="E12" s="21">
        <v>0.015972222222222224</v>
      </c>
      <c r="F12" s="9">
        <v>82</v>
      </c>
      <c r="G12" s="21">
        <v>0</v>
      </c>
      <c r="H12" s="9">
        <v>75</v>
      </c>
      <c r="I12" s="21">
        <v>0.013888888888888888</v>
      </c>
      <c r="J12" s="9">
        <v>43</v>
      </c>
      <c r="K12" s="21">
        <v>0</v>
      </c>
      <c r="L12" s="9" t="s">
        <v>43</v>
      </c>
      <c r="M12" s="9">
        <v>8</v>
      </c>
      <c r="N12" s="21">
        <v>0.003425925925925926</v>
      </c>
      <c r="O12" s="9">
        <v>1</v>
      </c>
      <c r="P12" s="9">
        <v>0</v>
      </c>
      <c r="Q12" s="21">
        <v>0</v>
      </c>
      <c r="R12" s="9" t="s">
        <v>43</v>
      </c>
      <c r="S12" s="9">
        <v>4</v>
      </c>
      <c r="T12" s="21">
        <v>0</v>
      </c>
      <c r="U12" s="22">
        <f t="shared" si="1"/>
        <v>-0.654166666666667</v>
      </c>
      <c r="V12" s="30">
        <f t="shared" si="2"/>
        <v>-942.0000000000005</v>
      </c>
      <c r="W12" s="31">
        <f t="shared" si="3"/>
        <v>0</v>
      </c>
      <c r="X12" s="32">
        <f>Q12+N12+K12+I12+G12+E12</f>
        <v>0.03328703703703704</v>
      </c>
      <c r="Y12" s="31">
        <f>S12+P12+O12+M12+J12+H12+F12</f>
        <v>213</v>
      </c>
      <c r="Z12" s="28">
        <f t="shared" si="5"/>
        <v>0.07395833333333333</v>
      </c>
      <c r="AA12" s="29">
        <f t="shared" si="6"/>
        <v>0.10724537037037038</v>
      </c>
      <c r="AB12" s="9"/>
      <c r="AC12" s="13">
        <v>2</v>
      </c>
    </row>
    <row r="13" spans="1:29" s="4" customFormat="1" ht="33" customHeight="1">
      <c r="A13" s="7">
        <v>8</v>
      </c>
      <c r="B13" s="12" t="s">
        <v>3</v>
      </c>
      <c r="C13" s="8">
        <v>0.53125</v>
      </c>
      <c r="D13" s="8">
        <f t="shared" si="0"/>
        <v>0.7062499999999999</v>
      </c>
      <c r="E13" s="21">
        <v>0</v>
      </c>
      <c r="F13" s="9" t="s">
        <v>43</v>
      </c>
      <c r="G13" s="21">
        <v>0.013888888888888888</v>
      </c>
      <c r="H13" s="9">
        <v>74</v>
      </c>
      <c r="I13" s="21">
        <v>0.013634259259259257</v>
      </c>
      <c r="J13" s="9">
        <v>4</v>
      </c>
      <c r="K13" s="21">
        <v>0.013148148148148147</v>
      </c>
      <c r="L13" s="9">
        <v>8</v>
      </c>
      <c r="M13" s="9">
        <v>16</v>
      </c>
      <c r="N13" s="21">
        <v>0.0034953703703703705</v>
      </c>
      <c r="O13" s="9">
        <v>1</v>
      </c>
      <c r="P13" s="9">
        <v>0</v>
      </c>
      <c r="Q13" s="21">
        <v>0</v>
      </c>
      <c r="R13" s="9" t="s">
        <v>43</v>
      </c>
      <c r="S13" s="9">
        <v>2</v>
      </c>
      <c r="T13" s="21">
        <v>0</v>
      </c>
      <c r="U13" s="22">
        <f t="shared" si="1"/>
        <v>-0.7062499999999999</v>
      </c>
      <c r="V13" s="30">
        <f t="shared" si="2"/>
        <v>-1016.9999999999999</v>
      </c>
      <c r="W13" s="31">
        <f t="shared" si="3"/>
        <v>0</v>
      </c>
      <c r="X13" s="32">
        <f>E13+G13+I13+L13+N13+Q13</f>
        <v>8.031018518518518</v>
      </c>
      <c r="Y13" s="31">
        <f>H13+J13+L13+M13+O13+P13+S13</f>
        <v>105</v>
      </c>
      <c r="Z13" s="28">
        <f t="shared" si="5"/>
        <v>0.036458333333333336</v>
      </c>
      <c r="AA13" s="29">
        <f t="shared" si="6"/>
        <v>8.067476851851852</v>
      </c>
      <c r="AB13" s="9"/>
      <c r="AC13" s="13">
        <v>2</v>
      </c>
    </row>
    <row r="14" spans="1:29" s="4" customFormat="1" ht="33" customHeight="1">
      <c r="A14" s="7">
        <v>9</v>
      </c>
      <c r="B14" s="12" t="s">
        <v>4</v>
      </c>
      <c r="C14" s="8">
        <v>0.496527777777778</v>
      </c>
      <c r="D14" s="8">
        <f t="shared" si="0"/>
        <v>0.671527777777778</v>
      </c>
      <c r="E14" s="21">
        <v>0</v>
      </c>
      <c r="F14" s="9" t="s">
        <v>43</v>
      </c>
      <c r="G14" s="21">
        <v>0.013888888888888888</v>
      </c>
      <c r="H14" s="9">
        <v>36</v>
      </c>
      <c r="I14" s="21">
        <v>0.013888888888888888</v>
      </c>
      <c r="J14" s="9">
        <v>24</v>
      </c>
      <c r="K14" s="21">
        <v>0.012418981481481482</v>
      </c>
      <c r="L14" s="9">
        <v>13</v>
      </c>
      <c r="M14" s="9">
        <v>4</v>
      </c>
      <c r="N14" s="21">
        <v>0.004409722222222222</v>
      </c>
      <c r="O14" s="9">
        <v>2</v>
      </c>
      <c r="P14" s="9">
        <v>0</v>
      </c>
      <c r="Q14" s="21">
        <v>0</v>
      </c>
      <c r="R14" s="9" t="s">
        <v>43</v>
      </c>
      <c r="S14" s="9">
        <v>4</v>
      </c>
      <c r="T14" s="21">
        <v>0</v>
      </c>
      <c r="U14" s="22">
        <f t="shared" si="1"/>
        <v>-0.671527777777778</v>
      </c>
      <c r="V14" s="30">
        <f t="shared" si="2"/>
        <v>-967.0000000000002</v>
      </c>
      <c r="W14" s="31">
        <f t="shared" si="3"/>
        <v>0</v>
      </c>
      <c r="X14" s="32">
        <f>E14+G14+I14+L14+N14+Q14</f>
        <v>13.032187500000001</v>
      </c>
      <c r="Y14" s="31">
        <f>S14+P14+O14+M14+L14+J14+H14</f>
        <v>83</v>
      </c>
      <c r="Z14" s="28">
        <f t="shared" si="5"/>
        <v>0.028819444444444446</v>
      </c>
      <c r="AA14" s="29">
        <f t="shared" si="6"/>
        <v>13.061006944444445</v>
      </c>
      <c r="AB14" s="9"/>
      <c r="AC14" s="13">
        <v>2</v>
      </c>
    </row>
    <row r="15" spans="1:29" s="4" customFormat="1" ht="33" customHeight="1">
      <c r="A15" s="7">
        <v>10</v>
      </c>
      <c r="B15" s="12" t="s">
        <v>9</v>
      </c>
      <c r="C15" s="8">
        <v>0.375</v>
      </c>
      <c r="D15" s="8">
        <f t="shared" si="0"/>
        <v>0.5499999999999999</v>
      </c>
      <c r="E15" s="21">
        <v>0</v>
      </c>
      <c r="F15" s="9" t="s">
        <v>43</v>
      </c>
      <c r="G15" s="21">
        <v>0</v>
      </c>
      <c r="H15" s="9" t="s">
        <v>43</v>
      </c>
      <c r="I15" s="21">
        <v>0.013888888888888888</v>
      </c>
      <c r="J15" s="9">
        <v>43</v>
      </c>
      <c r="K15" s="21">
        <v>0.013379629629629628</v>
      </c>
      <c r="L15" s="9">
        <v>28</v>
      </c>
      <c r="M15" s="9" t="s">
        <v>43</v>
      </c>
      <c r="N15" s="21">
        <v>0</v>
      </c>
      <c r="O15" s="9" t="s">
        <v>43</v>
      </c>
      <c r="P15" s="9">
        <v>0</v>
      </c>
      <c r="Q15" s="21">
        <v>0</v>
      </c>
      <c r="R15" s="9" t="s">
        <v>43</v>
      </c>
      <c r="S15" s="9">
        <v>4</v>
      </c>
      <c r="T15" s="21">
        <v>0</v>
      </c>
      <c r="U15" s="22">
        <f t="shared" si="1"/>
        <v>-0.5499999999999999</v>
      </c>
      <c r="V15" s="30">
        <f t="shared" si="2"/>
        <v>-791.9999999999999</v>
      </c>
      <c r="W15" s="31">
        <f t="shared" si="3"/>
        <v>0</v>
      </c>
      <c r="X15" s="32">
        <f>E15+G15+I15+L15+N15+Q15</f>
        <v>28.01388888888889</v>
      </c>
      <c r="Y15" s="31">
        <f>J15+L15</f>
        <v>71</v>
      </c>
      <c r="Z15" s="28">
        <f t="shared" si="5"/>
        <v>0.02465277777777778</v>
      </c>
      <c r="AA15" s="29">
        <f t="shared" si="6"/>
        <v>28.038541666666667</v>
      </c>
      <c r="AB15" s="9"/>
      <c r="AC15" s="13">
        <v>5</v>
      </c>
    </row>
    <row r="19" spans="2:17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</sheetData>
  <sheetProtection/>
  <mergeCells count="15">
    <mergeCell ref="AB4:AB5"/>
    <mergeCell ref="A4:A5"/>
    <mergeCell ref="B4:B5"/>
    <mergeCell ref="T4:T5"/>
    <mergeCell ref="C4:C5"/>
    <mergeCell ref="K4:L4"/>
    <mergeCell ref="E4:F4"/>
    <mergeCell ref="G4:H4"/>
    <mergeCell ref="X4:X5"/>
    <mergeCell ref="Y4:Y5"/>
    <mergeCell ref="AA4:AA5"/>
    <mergeCell ref="I4:J4"/>
    <mergeCell ref="U4:U5"/>
    <mergeCell ref="N4:O4"/>
    <mergeCell ref="Q4:R4"/>
  </mergeCells>
  <printOptions/>
  <pageMargins left="0.16" right="0.3" top="0.36" bottom="0.24" header="0.26" footer="0.16"/>
  <pageSetup horizontalDpi="600" verticalDpi="600" orientation="landscape" paperSize="9" r:id="rId2"/>
  <ignoredErrors>
    <ignoredError sqref="X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16"/>
  <sheetViews>
    <sheetView zoomScale="60" zoomScaleNormal="60" workbookViewId="0" topLeftCell="A1">
      <selection activeCell="AF4" sqref="AF4"/>
    </sheetView>
  </sheetViews>
  <sheetFormatPr defaultColWidth="9.00390625" defaultRowHeight="15.75"/>
  <cols>
    <col min="1" max="1" width="4.50390625" style="2" customWidth="1"/>
    <col min="2" max="2" width="11.875" style="2" customWidth="1"/>
    <col min="3" max="4" width="9.125" style="2" hidden="1" customWidth="1"/>
    <col min="5" max="10" width="4.25390625" style="2" customWidth="1"/>
    <col min="11" max="11" width="8.875" style="2" bestFit="1" customWidth="1"/>
    <col min="12" max="12" width="6.875" style="2" customWidth="1"/>
    <col min="13" max="13" width="7.875" style="2" hidden="1" customWidth="1"/>
    <col min="14" max="14" width="9.625" style="2" customWidth="1"/>
    <col min="15" max="20" width="3.375" style="2" customWidth="1"/>
    <col min="21" max="21" width="8.50390625" style="2" customWidth="1"/>
    <col min="22" max="22" width="6.75390625" style="2" customWidth="1"/>
    <col min="23" max="23" width="8.125" style="2" hidden="1" customWidth="1"/>
    <col min="24" max="24" width="9.50390625" style="2" bestFit="1" customWidth="1"/>
    <col min="25" max="25" width="7.75390625" style="2" hidden="1" customWidth="1"/>
    <col min="26" max="26" width="10.625" style="2" hidden="1" customWidth="1"/>
    <col min="27" max="27" width="11.50390625" style="2" hidden="1" customWidth="1"/>
    <col min="28" max="28" width="10.875" style="2" hidden="1" customWidth="1"/>
    <col min="29" max="29" width="10.125" style="2" bestFit="1" customWidth="1"/>
    <col min="30" max="30" width="6.75390625" style="2" bestFit="1" customWidth="1"/>
    <col min="31" max="16384" width="9.00390625" style="2" customWidth="1"/>
  </cols>
  <sheetData>
    <row r="1" ht="64.5" customHeight="1"/>
    <row r="2" spans="1:16" ht="15">
      <c r="A2" s="11" t="s">
        <v>7</v>
      </c>
      <c r="F2" s="11" t="s">
        <v>19</v>
      </c>
      <c r="P2" s="15"/>
    </row>
    <row r="3" spans="1:16" ht="15">
      <c r="A3" s="11" t="s">
        <v>8</v>
      </c>
      <c r="F3" s="11" t="s">
        <v>44</v>
      </c>
      <c r="P3" s="15"/>
    </row>
    <row r="4" spans="1:30" ht="19.5" customHeight="1">
      <c r="A4" s="38" t="s">
        <v>0</v>
      </c>
      <c r="B4" s="38" t="s">
        <v>1</v>
      </c>
      <c r="C4" s="33" t="s">
        <v>2</v>
      </c>
      <c r="D4" s="1" t="s">
        <v>6</v>
      </c>
      <c r="E4" s="34" t="s">
        <v>45</v>
      </c>
      <c r="F4" s="40"/>
      <c r="G4" s="40"/>
      <c r="H4" s="40"/>
      <c r="I4" s="40"/>
      <c r="J4" s="40"/>
      <c r="K4" s="40"/>
      <c r="L4" s="41"/>
      <c r="M4" s="40"/>
      <c r="N4" s="35"/>
      <c r="O4" s="34" t="s">
        <v>46</v>
      </c>
      <c r="P4" s="40"/>
      <c r="Q4" s="40"/>
      <c r="R4" s="40"/>
      <c r="S4" s="40"/>
      <c r="T4" s="40"/>
      <c r="U4" s="40"/>
      <c r="V4" s="40"/>
      <c r="W4" s="40"/>
      <c r="X4" s="35"/>
      <c r="Y4" s="36" t="s">
        <v>30</v>
      </c>
      <c r="Z4" s="36" t="s">
        <v>31</v>
      </c>
      <c r="AA4" s="17" t="s">
        <v>32</v>
      </c>
      <c r="AB4" s="14" t="s">
        <v>33</v>
      </c>
      <c r="AC4" s="33" t="s">
        <v>37</v>
      </c>
      <c r="AD4" s="33" t="s">
        <v>38</v>
      </c>
    </row>
    <row r="5" spans="1:30" ht="63" customHeight="1">
      <c r="A5" s="42"/>
      <c r="B5" s="42"/>
      <c r="C5" s="33"/>
      <c r="D5" s="1"/>
      <c r="E5" s="43" t="s">
        <v>47</v>
      </c>
      <c r="F5" s="44"/>
      <c r="G5" s="43" t="s">
        <v>48</v>
      </c>
      <c r="H5" s="44"/>
      <c r="I5" s="43" t="s">
        <v>49</v>
      </c>
      <c r="J5" s="45"/>
      <c r="K5" s="43" t="s">
        <v>50</v>
      </c>
      <c r="L5" s="46" t="s">
        <v>40</v>
      </c>
      <c r="M5" s="44" t="s">
        <v>51</v>
      </c>
      <c r="N5" s="47" t="s">
        <v>52</v>
      </c>
      <c r="O5" s="45" t="s">
        <v>53</v>
      </c>
      <c r="P5" s="44"/>
      <c r="Q5" s="43" t="s">
        <v>54</v>
      </c>
      <c r="R5" s="44"/>
      <c r="S5" s="43" t="s">
        <v>49</v>
      </c>
      <c r="T5" s="45"/>
      <c r="U5" s="47" t="s">
        <v>50</v>
      </c>
      <c r="V5" s="47" t="s">
        <v>40</v>
      </c>
      <c r="W5" s="47" t="s">
        <v>51</v>
      </c>
      <c r="X5" s="47" t="s">
        <v>52</v>
      </c>
      <c r="Y5" s="48"/>
      <c r="Z5" s="49"/>
      <c r="AA5" s="17"/>
      <c r="AB5" s="14"/>
      <c r="AC5" s="33"/>
      <c r="AD5" s="33"/>
    </row>
    <row r="6" spans="1:30" s="6" customFormat="1" ht="15" customHeight="1">
      <c r="A6" s="39"/>
      <c r="B6" s="39"/>
      <c r="C6" s="33"/>
      <c r="D6" s="5" t="e">
        <f>#REF!</f>
        <v>#REF!</v>
      </c>
      <c r="E6" s="50">
        <v>1</v>
      </c>
      <c r="F6" s="50">
        <v>2</v>
      </c>
      <c r="G6" s="50">
        <v>1</v>
      </c>
      <c r="H6" s="50">
        <v>2</v>
      </c>
      <c r="I6" s="50">
        <v>1</v>
      </c>
      <c r="J6" s="50">
        <v>2</v>
      </c>
      <c r="K6" s="43"/>
      <c r="L6" s="51">
        <v>0.00017361111111111112</v>
      </c>
      <c r="M6" s="44"/>
      <c r="N6" s="47"/>
      <c r="O6" s="52">
        <v>1</v>
      </c>
      <c r="P6" s="50">
        <v>2</v>
      </c>
      <c r="Q6" s="52">
        <v>1</v>
      </c>
      <c r="R6" s="50">
        <v>2</v>
      </c>
      <c r="S6" s="52">
        <v>1</v>
      </c>
      <c r="T6" s="50">
        <v>2</v>
      </c>
      <c r="U6" s="47"/>
      <c r="V6" s="47"/>
      <c r="W6" s="47"/>
      <c r="X6" s="47"/>
      <c r="Y6" s="53"/>
      <c r="Z6" s="37"/>
      <c r="AA6" s="19">
        <v>0.0006944444444444445</v>
      </c>
      <c r="AB6" s="18" t="s">
        <v>41</v>
      </c>
      <c r="AC6" s="33"/>
      <c r="AD6" s="33"/>
    </row>
    <row r="7" spans="1:30" s="4" customFormat="1" ht="33" customHeight="1">
      <c r="A7" s="7">
        <v>1</v>
      </c>
      <c r="B7" s="12" t="s">
        <v>10</v>
      </c>
      <c r="C7" s="8">
        <v>0.409722222222222</v>
      </c>
      <c r="D7" s="8" t="e">
        <f aca="true" t="shared" si="0" ref="D7:D16">C7+$D$6</f>
        <v>#REF!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21">
        <v>0.003923611111111111</v>
      </c>
      <c r="L7" s="55">
        <f aca="true" t="shared" si="1" ref="L7:L14">J7+I7+H7+G7+F7+E7</f>
        <v>0</v>
      </c>
      <c r="M7" s="56">
        <f aca="true" t="shared" si="2" ref="M7:M14">L7*$L$6</f>
        <v>0</v>
      </c>
      <c r="N7" s="21">
        <f aca="true" t="shared" si="3" ref="N7:N14">M7+K7</f>
        <v>0.003923611111111111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21">
        <v>0.01258101851851852</v>
      </c>
      <c r="V7" s="54">
        <f aca="true" t="shared" si="4" ref="V7:V12">T7+S7+R7+Q7+P7+O7</f>
        <v>0</v>
      </c>
      <c r="W7" s="56">
        <f aca="true" t="shared" si="5" ref="W7:W12">V7*$L$6</f>
        <v>0</v>
      </c>
      <c r="X7" s="21">
        <f aca="true" t="shared" si="6" ref="X7:X12">W7+U7</f>
        <v>0.01258101851851852</v>
      </c>
      <c r="Y7" s="21">
        <v>0</v>
      </c>
      <c r="Z7" s="22" t="e">
        <f aca="true" t="shared" si="7" ref="Z7:Z15">Y7-D7</f>
        <v>#REF!</v>
      </c>
      <c r="AA7" s="23" t="e">
        <f aca="true" t="shared" si="8" ref="AA7:AA15">Z7/$AA$6</f>
        <v>#REF!</v>
      </c>
      <c r="AB7" s="24" t="e">
        <f aca="true" t="shared" si="9" ref="AB7:AB15">IF(AA7&lt;0,0,AA7)</f>
        <v>#REF!</v>
      </c>
      <c r="AC7" s="29">
        <f aca="true" t="shared" si="10" ref="AC7:AC12">N7+X7</f>
        <v>0.01650462962962963</v>
      </c>
      <c r="AD7" s="10">
        <v>1</v>
      </c>
    </row>
    <row r="8" spans="1:30" s="4" customFormat="1" ht="33" customHeight="1">
      <c r="A8" s="7">
        <v>2</v>
      </c>
      <c r="B8" s="12" t="s">
        <v>14</v>
      </c>
      <c r="C8" s="8">
        <v>0.496527777777778</v>
      </c>
      <c r="D8" s="8" t="e">
        <f t="shared" si="0"/>
        <v>#REF!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21">
        <v>0.006539351851851852</v>
      </c>
      <c r="L8" s="55">
        <f t="shared" si="1"/>
        <v>0</v>
      </c>
      <c r="M8" s="56">
        <f t="shared" si="2"/>
        <v>0</v>
      </c>
      <c r="N8" s="21">
        <f t="shared" si="3"/>
        <v>0.006539351851851852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3</v>
      </c>
      <c r="U8" s="21">
        <v>0.00980324074074074</v>
      </c>
      <c r="V8" s="54">
        <f t="shared" si="4"/>
        <v>3</v>
      </c>
      <c r="W8" s="56">
        <f t="shared" si="5"/>
        <v>0.0005208333333333333</v>
      </c>
      <c r="X8" s="21">
        <f t="shared" si="6"/>
        <v>0.010324074074074074</v>
      </c>
      <c r="Y8" s="21">
        <v>0</v>
      </c>
      <c r="Z8" s="22" t="e">
        <f t="shared" si="7"/>
        <v>#REF!</v>
      </c>
      <c r="AA8" s="30" t="e">
        <f t="shared" si="8"/>
        <v>#REF!</v>
      </c>
      <c r="AB8" s="31" t="e">
        <f t="shared" si="9"/>
        <v>#REF!</v>
      </c>
      <c r="AC8" s="29">
        <f t="shared" si="10"/>
        <v>0.016863425925925928</v>
      </c>
      <c r="AD8" s="10">
        <v>2</v>
      </c>
    </row>
    <row r="9" spans="1:30" s="4" customFormat="1" ht="33" customHeight="1">
      <c r="A9" s="7">
        <v>3</v>
      </c>
      <c r="B9" s="12" t="s">
        <v>13</v>
      </c>
      <c r="C9" s="8">
        <v>0.3923611111111111</v>
      </c>
      <c r="D9" s="8" t="e">
        <f t="shared" si="0"/>
        <v>#REF!</v>
      </c>
      <c r="E9" s="54">
        <v>10</v>
      </c>
      <c r="F9" s="54">
        <v>0</v>
      </c>
      <c r="G9" s="54">
        <v>0</v>
      </c>
      <c r="H9" s="54">
        <v>0</v>
      </c>
      <c r="I9" s="54">
        <v>3</v>
      </c>
      <c r="J9" s="54">
        <v>0</v>
      </c>
      <c r="K9" s="21">
        <v>0.009641203703703704</v>
      </c>
      <c r="L9" s="55">
        <f t="shared" si="1"/>
        <v>13</v>
      </c>
      <c r="M9" s="56">
        <f t="shared" si="2"/>
        <v>0.0022569444444444447</v>
      </c>
      <c r="N9" s="21">
        <f t="shared" si="3"/>
        <v>0.011898148148148149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21">
        <v>0.008449074074074074</v>
      </c>
      <c r="V9" s="54">
        <f t="shared" si="4"/>
        <v>0</v>
      </c>
      <c r="W9" s="56">
        <f t="shared" si="5"/>
        <v>0</v>
      </c>
      <c r="X9" s="21">
        <f t="shared" si="6"/>
        <v>0.008449074074074074</v>
      </c>
      <c r="Y9" s="21">
        <v>0</v>
      </c>
      <c r="Z9" s="22" t="e">
        <f t="shared" si="7"/>
        <v>#REF!</v>
      </c>
      <c r="AA9" s="30" t="e">
        <f t="shared" si="8"/>
        <v>#REF!</v>
      </c>
      <c r="AB9" s="31" t="e">
        <f t="shared" si="9"/>
        <v>#REF!</v>
      </c>
      <c r="AC9" s="29">
        <f t="shared" si="10"/>
        <v>0.020347222222222225</v>
      </c>
      <c r="AD9" s="10">
        <v>3</v>
      </c>
    </row>
    <row r="10" spans="1:30" s="4" customFormat="1" ht="33" customHeight="1">
      <c r="A10" s="7">
        <v>4</v>
      </c>
      <c r="B10" s="12" t="s">
        <v>15</v>
      </c>
      <c r="C10" s="8">
        <v>0.53125</v>
      </c>
      <c r="D10" s="8" t="e">
        <f t="shared" si="0"/>
        <v>#REF!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21">
        <v>0.007673611111111111</v>
      </c>
      <c r="L10" s="55">
        <f t="shared" si="1"/>
        <v>0</v>
      </c>
      <c r="M10" s="56">
        <f t="shared" si="2"/>
        <v>0</v>
      </c>
      <c r="N10" s="21">
        <f t="shared" si="3"/>
        <v>0.007673611111111111</v>
      </c>
      <c r="O10" s="54">
        <v>3</v>
      </c>
      <c r="P10" s="54">
        <v>0</v>
      </c>
      <c r="Q10" s="54">
        <v>3</v>
      </c>
      <c r="R10" s="54">
        <v>0</v>
      </c>
      <c r="S10" s="54">
        <v>0</v>
      </c>
      <c r="T10" s="54">
        <v>0</v>
      </c>
      <c r="U10" s="21">
        <v>0.013622685185185184</v>
      </c>
      <c r="V10" s="54">
        <f t="shared" si="4"/>
        <v>6</v>
      </c>
      <c r="W10" s="56">
        <f t="shared" si="5"/>
        <v>0.0010416666666666667</v>
      </c>
      <c r="X10" s="21">
        <f t="shared" si="6"/>
        <v>0.01466435185185185</v>
      </c>
      <c r="Y10" s="21">
        <v>0</v>
      </c>
      <c r="Z10" s="22" t="e">
        <f t="shared" si="7"/>
        <v>#REF!</v>
      </c>
      <c r="AA10" s="30" t="e">
        <f t="shared" si="8"/>
        <v>#REF!</v>
      </c>
      <c r="AB10" s="31" t="e">
        <f t="shared" si="9"/>
        <v>#REF!</v>
      </c>
      <c r="AC10" s="29">
        <f t="shared" si="10"/>
        <v>0.022337962962962962</v>
      </c>
      <c r="AD10" s="10">
        <v>4</v>
      </c>
    </row>
    <row r="11" spans="1:30" s="4" customFormat="1" ht="33" customHeight="1">
      <c r="A11" s="7">
        <v>5</v>
      </c>
      <c r="B11" s="12" t="s">
        <v>12</v>
      </c>
      <c r="C11" s="8">
        <v>0.461805555555555</v>
      </c>
      <c r="D11" s="8" t="e">
        <f t="shared" si="0"/>
        <v>#REF!</v>
      </c>
      <c r="E11" s="54">
        <v>0</v>
      </c>
      <c r="F11" s="54">
        <v>0</v>
      </c>
      <c r="G11" s="54">
        <v>0</v>
      </c>
      <c r="H11" s="54">
        <v>0</v>
      </c>
      <c r="I11" s="54">
        <v>3</v>
      </c>
      <c r="J11" s="54">
        <v>3</v>
      </c>
      <c r="K11" s="21">
        <v>0.01025462962962963</v>
      </c>
      <c r="L11" s="55">
        <f t="shared" si="1"/>
        <v>6</v>
      </c>
      <c r="M11" s="56">
        <f t="shared" si="2"/>
        <v>0.0010416666666666667</v>
      </c>
      <c r="N11" s="21">
        <f t="shared" si="3"/>
        <v>0.011296296296296296</v>
      </c>
      <c r="O11" s="54">
        <v>0</v>
      </c>
      <c r="P11" s="54">
        <v>0</v>
      </c>
      <c r="Q11" s="54">
        <v>0</v>
      </c>
      <c r="R11" s="54">
        <v>0</v>
      </c>
      <c r="S11" s="54">
        <v>3</v>
      </c>
      <c r="T11" s="54">
        <v>0</v>
      </c>
      <c r="U11" s="21">
        <v>0.010601851851851854</v>
      </c>
      <c r="V11" s="54">
        <f t="shared" si="4"/>
        <v>3</v>
      </c>
      <c r="W11" s="56">
        <f t="shared" si="5"/>
        <v>0.0005208333333333333</v>
      </c>
      <c r="X11" s="21">
        <f t="shared" si="6"/>
        <v>0.011122685185185187</v>
      </c>
      <c r="Y11" s="21">
        <v>0</v>
      </c>
      <c r="Z11" s="22" t="e">
        <f t="shared" si="7"/>
        <v>#REF!</v>
      </c>
      <c r="AA11" s="30" t="e">
        <f t="shared" si="8"/>
        <v>#REF!</v>
      </c>
      <c r="AB11" s="31" t="e">
        <f t="shared" si="9"/>
        <v>#REF!</v>
      </c>
      <c r="AC11" s="29">
        <f t="shared" si="10"/>
        <v>0.022418981481481484</v>
      </c>
      <c r="AD11" s="10">
        <v>5</v>
      </c>
    </row>
    <row r="12" spans="1:30" s="4" customFormat="1" ht="33" customHeight="1">
      <c r="A12" s="7">
        <v>6</v>
      </c>
      <c r="B12" s="12" t="s">
        <v>11</v>
      </c>
      <c r="C12" s="8">
        <v>0.427083333333333</v>
      </c>
      <c r="D12" s="8" t="e">
        <f t="shared" si="0"/>
        <v>#REF!</v>
      </c>
      <c r="E12" s="54">
        <v>3</v>
      </c>
      <c r="F12" s="54">
        <v>6</v>
      </c>
      <c r="G12" s="54">
        <v>0</v>
      </c>
      <c r="H12" s="54">
        <v>0</v>
      </c>
      <c r="I12" s="54">
        <v>6</v>
      </c>
      <c r="J12" s="54">
        <v>6</v>
      </c>
      <c r="K12" s="21">
        <v>0.01050925925925926</v>
      </c>
      <c r="L12" s="55">
        <f t="shared" si="1"/>
        <v>21</v>
      </c>
      <c r="M12" s="56">
        <f t="shared" si="2"/>
        <v>0.0036458333333333334</v>
      </c>
      <c r="N12" s="21">
        <f t="shared" si="3"/>
        <v>0.014155092592592594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6">
        <v>0.011597222222222222</v>
      </c>
      <c r="V12" s="54">
        <f t="shared" si="4"/>
        <v>0</v>
      </c>
      <c r="W12" s="56">
        <f t="shared" si="5"/>
        <v>0</v>
      </c>
      <c r="X12" s="21">
        <f t="shared" si="6"/>
        <v>0.011597222222222222</v>
      </c>
      <c r="Y12" s="21">
        <v>0</v>
      </c>
      <c r="Z12" s="22" t="e">
        <f t="shared" si="7"/>
        <v>#REF!</v>
      </c>
      <c r="AA12" s="30" t="e">
        <f t="shared" si="8"/>
        <v>#REF!</v>
      </c>
      <c r="AB12" s="31" t="e">
        <f t="shared" si="9"/>
        <v>#REF!</v>
      </c>
      <c r="AC12" s="29">
        <f t="shared" si="10"/>
        <v>0.025752314814814818</v>
      </c>
      <c r="AD12" s="10">
        <v>6</v>
      </c>
    </row>
    <row r="13" spans="1:30" s="4" customFormat="1" ht="33" customHeight="1">
      <c r="A13" s="7">
        <v>7</v>
      </c>
      <c r="B13" s="12" t="s">
        <v>5</v>
      </c>
      <c r="C13" s="8">
        <v>0.444444444444444</v>
      </c>
      <c r="D13" s="8" t="e">
        <f t="shared" si="0"/>
        <v>#REF!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21">
        <v>0.009166666666666667</v>
      </c>
      <c r="L13" s="55">
        <f t="shared" si="1"/>
        <v>0</v>
      </c>
      <c r="M13" s="56">
        <f t="shared" si="2"/>
        <v>0</v>
      </c>
      <c r="N13" s="21">
        <f t="shared" si="3"/>
        <v>0.009166666666666667</v>
      </c>
      <c r="O13" s="57" t="s">
        <v>55</v>
      </c>
      <c r="P13" s="58"/>
      <c r="Q13" s="58"/>
      <c r="R13" s="58"/>
      <c r="S13" s="58"/>
      <c r="T13" s="58"/>
      <c r="U13" s="58"/>
      <c r="V13" s="58"/>
      <c r="W13" s="58"/>
      <c r="X13" s="59"/>
      <c r="Y13" s="21">
        <v>0</v>
      </c>
      <c r="Z13" s="22" t="e">
        <f t="shared" si="7"/>
        <v>#REF!</v>
      </c>
      <c r="AA13" s="30" t="e">
        <f t="shared" si="8"/>
        <v>#REF!</v>
      </c>
      <c r="AB13" s="31" t="e">
        <f t="shared" si="9"/>
        <v>#REF!</v>
      </c>
      <c r="AC13" s="29">
        <f>N13</f>
        <v>0.009166666666666667</v>
      </c>
      <c r="AD13" s="10">
        <v>7</v>
      </c>
    </row>
    <row r="14" spans="1:30" s="4" customFormat="1" ht="33" customHeight="1">
      <c r="A14" s="7">
        <v>8</v>
      </c>
      <c r="B14" s="12" t="s">
        <v>3</v>
      </c>
      <c r="C14" s="8">
        <v>0.479166666666667</v>
      </c>
      <c r="D14" s="8" t="e">
        <f t="shared" si="0"/>
        <v>#REF!</v>
      </c>
      <c r="E14" s="54">
        <v>3</v>
      </c>
      <c r="F14" s="54">
        <v>10</v>
      </c>
      <c r="G14" s="54">
        <v>0</v>
      </c>
      <c r="H14" s="54">
        <v>0</v>
      </c>
      <c r="I14" s="54">
        <v>3</v>
      </c>
      <c r="J14" s="54">
        <v>0</v>
      </c>
      <c r="K14" s="21">
        <v>0.01244212962962963</v>
      </c>
      <c r="L14" s="55">
        <f t="shared" si="1"/>
        <v>16</v>
      </c>
      <c r="M14" s="56">
        <f t="shared" si="2"/>
        <v>0.002777777777777778</v>
      </c>
      <c r="N14" s="21">
        <f t="shared" si="3"/>
        <v>0.015219907407407408</v>
      </c>
      <c r="O14" s="57" t="s">
        <v>55</v>
      </c>
      <c r="P14" s="58"/>
      <c r="Q14" s="58"/>
      <c r="R14" s="58"/>
      <c r="S14" s="58"/>
      <c r="T14" s="58"/>
      <c r="U14" s="58"/>
      <c r="V14" s="58"/>
      <c r="W14" s="58"/>
      <c r="X14" s="59"/>
      <c r="Y14" s="21">
        <v>0</v>
      </c>
      <c r="Z14" s="22" t="e">
        <f t="shared" si="7"/>
        <v>#REF!</v>
      </c>
      <c r="AA14" s="30" t="e">
        <f t="shared" si="8"/>
        <v>#REF!</v>
      </c>
      <c r="AB14" s="31" t="e">
        <f t="shared" si="9"/>
        <v>#REF!</v>
      </c>
      <c r="AC14" s="29">
        <f>N14</f>
        <v>0.015219907407407408</v>
      </c>
      <c r="AD14" s="10">
        <v>8</v>
      </c>
    </row>
    <row r="15" spans="1:30" s="4" customFormat="1" ht="33" customHeight="1">
      <c r="A15" s="7">
        <v>9</v>
      </c>
      <c r="B15" s="12" t="s">
        <v>9</v>
      </c>
      <c r="C15" s="8">
        <v>0.375</v>
      </c>
      <c r="D15" s="8" t="e">
        <f t="shared" si="0"/>
        <v>#REF!</v>
      </c>
      <c r="E15" s="57" t="s">
        <v>55</v>
      </c>
      <c r="F15" s="58"/>
      <c r="G15" s="58"/>
      <c r="H15" s="58"/>
      <c r="I15" s="58"/>
      <c r="J15" s="58"/>
      <c r="K15" s="58"/>
      <c r="L15" s="58"/>
      <c r="M15" s="58"/>
      <c r="N15" s="59"/>
      <c r="O15" s="54">
        <v>2</v>
      </c>
      <c r="P15" s="54">
        <v>6</v>
      </c>
      <c r="Q15" s="54">
        <v>1</v>
      </c>
      <c r="R15" s="54">
        <v>3</v>
      </c>
      <c r="S15" s="54">
        <v>21</v>
      </c>
      <c r="T15" s="54">
        <v>15</v>
      </c>
      <c r="U15" s="21">
        <v>0.017361111111111112</v>
      </c>
      <c r="V15" s="54">
        <f>T15+S15+R15+Q15+P15+O15</f>
        <v>48</v>
      </c>
      <c r="W15" s="56">
        <f>V15*$L$6</f>
        <v>0.008333333333333333</v>
      </c>
      <c r="X15" s="21">
        <f>W15+U15</f>
        <v>0.025694444444444443</v>
      </c>
      <c r="Y15" s="21">
        <v>0</v>
      </c>
      <c r="Z15" s="22" t="e">
        <f t="shared" si="7"/>
        <v>#REF!</v>
      </c>
      <c r="AA15" s="30" t="e">
        <f t="shared" si="8"/>
        <v>#REF!</v>
      </c>
      <c r="AB15" s="31" t="e">
        <f t="shared" si="9"/>
        <v>#REF!</v>
      </c>
      <c r="AC15" s="29">
        <f>X15</f>
        <v>0.025694444444444443</v>
      </c>
      <c r="AD15" s="10">
        <v>9</v>
      </c>
    </row>
    <row r="16" spans="1:30" ht="15">
      <c r="A16" s="7">
        <v>10</v>
      </c>
      <c r="B16" s="12" t="s">
        <v>4</v>
      </c>
      <c r="C16" s="8">
        <v>0.513888888888889</v>
      </c>
      <c r="D16" s="8" t="e">
        <f t="shared" si="0"/>
        <v>#REF!</v>
      </c>
      <c r="E16" s="57" t="s">
        <v>56</v>
      </c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</sheetData>
  <sheetProtection/>
  <mergeCells count="26">
    <mergeCell ref="AC4:AC6"/>
    <mergeCell ref="AD4:AD6"/>
    <mergeCell ref="A4:A6"/>
    <mergeCell ref="B4:B6"/>
    <mergeCell ref="Y4:Y6"/>
    <mergeCell ref="C4:C6"/>
    <mergeCell ref="Z4:Z6"/>
    <mergeCell ref="I5:J5"/>
    <mergeCell ref="G5:H5"/>
    <mergeCell ref="E5:F5"/>
    <mergeCell ref="E16:AD16"/>
    <mergeCell ref="E4:N4"/>
    <mergeCell ref="O4:X4"/>
    <mergeCell ref="N5:N6"/>
    <mergeCell ref="M5:M6"/>
    <mergeCell ref="K5:K6"/>
    <mergeCell ref="X5:X6"/>
    <mergeCell ref="W5:W6"/>
    <mergeCell ref="V5:V6"/>
    <mergeCell ref="U5:U6"/>
    <mergeCell ref="E15:N15"/>
    <mergeCell ref="O13:X13"/>
    <mergeCell ref="O14:X14"/>
    <mergeCell ref="Q5:R5"/>
    <mergeCell ref="S5:T5"/>
    <mergeCell ref="O5:P5"/>
  </mergeCells>
  <printOptions/>
  <pageMargins left="0.16" right="0.3" top="0.36" bottom="0.24" header="0.26" footer="0.1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="60" zoomScaleNormal="60" zoomScalePageLayoutView="0" workbookViewId="0" topLeftCell="A1">
      <selection activeCell="H5" sqref="H5"/>
    </sheetView>
  </sheetViews>
  <sheetFormatPr defaultColWidth="9.00390625" defaultRowHeight="15.75"/>
  <cols>
    <col min="1" max="1" width="5.75390625" style="26" customWidth="1"/>
    <col min="2" max="2" width="19.75390625" style="26" customWidth="1"/>
    <col min="3" max="5" width="20.875" style="26" customWidth="1"/>
    <col min="6" max="16384" width="9.00390625" style="26" customWidth="1"/>
  </cols>
  <sheetData>
    <row r="1" ht="66" customHeight="1"/>
    <row r="2" spans="1:9" ht="18">
      <c r="A2" s="27" t="s">
        <v>7</v>
      </c>
      <c r="C2" s="27" t="s">
        <v>19</v>
      </c>
      <c r="I2" s="60"/>
    </row>
    <row r="3" spans="1:9" ht="18">
      <c r="A3" s="27" t="s">
        <v>8</v>
      </c>
      <c r="C3" s="27" t="s">
        <v>57</v>
      </c>
      <c r="I3" s="60"/>
    </row>
    <row r="4" spans="1:5" ht="63" customHeight="1">
      <c r="A4" s="61" t="s">
        <v>0</v>
      </c>
      <c r="B4" s="61" t="s">
        <v>1</v>
      </c>
      <c r="C4" s="62" t="s">
        <v>16</v>
      </c>
      <c r="D4" s="62" t="s">
        <v>17</v>
      </c>
      <c r="E4" s="62" t="s">
        <v>18</v>
      </c>
    </row>
    <row r="5" spans="1:5" s="64" customFormat="1" ht="15" customHeight="1">
      <c r="A5" s="63"/>
      <c r="B5" s="63"/>
      <c r="C5" s="62"/>
      <c r="D5" s="62"/>
      <c r="E5" s="62"/>
    </row>
    <row r="6" spans="1:5" s="68" customFormat="1" ht="33" customHeight="1">
      <c r="A6" s="65">
        <v>1</v>
      </c>
      <c r="B6" s="71" t="s">
        <v>10</v>
      </c>
      <c r="C6" s="66">
        <v>1</v>
      </c>
      <c r="D6" s="66">
        <v>1</v>
      </c>
      <c r="E6" s="67">
        <v>1</v>
      </c>
    </row>
    <row r="7" spans="1:5" s="68" customFormat="1" ht="33" customHeight="1">
      <c r="A7" s="65">
        <v>2</v>
      </c>
      <c r="B7" s="71" t="s">
        <v>14</v>
      </c>
      <c r="C7" s="66">
        <v>2</v>
      </c>
      <c r="D7" s="66">
        <v>2</v>
      </c>
      <c r="E7" s="67">
        <v>2</v>
      </c>
    </row>
    <row r="8" spans="1:5" s="68" customFormat="1" ht="33" customHeight="1">
      <c r="A8" s="65">
        <v>3</v>
      </c>
      <c r="B8" s="71" t="s">
        <v>13</v>
      </c>
      <c r="C8" s="66">
        <v>3</v>
      </c>
      <c r="D8" s="66">
        <v>3</v>
      </c>
      <c r="E8" s="67">
        <v>3</v>
      </c>
    </row>
    <row r="9" spans="1:5" s="68" customFormat="1" ht="33" customHeight="1">
      <c r="A9" s="65">
        <v>4</v>
      </c>
      <c r="B9" s="71" t="s">
        <v>15</v>
      </c>
      <c r="C9" s="66">
        <v>4</v>
      </c>
      <c r="D9" s="66">
        <v>4</v>
      </c>
      <c r="E9" s="67">
        <v>4</v>
      </c>
    </row>
    <row r="10" spans="1:5" s="68" customFormat="1" ht="33" customHeight="1">
      <c r="A10" s="65">
        <v>5</v>
      </c>
      <c r="B10" s="71" t="s">
        <v>12</v>
      </c>
      <c r="C10" s="66">
        <v>6</v>
      </c>
      <c r="D10" s="66">
        <v>5</v>
      </c>
      <c r="E10" s="67">
        <v>5</v>
      </c>
    </row>
    <row r="11" spans="1:5" s="68" customFormat="1" ht="33" customHeight="1">
      <c r="A11" s="65">
        <v>6</v>
      </c>
      <c r="B11" s="71" t="s">
        <v>5</v>
      </c>
      <c r="C11" s="66">
        <v>5</v>
      </c>
      <c r="D11" s="66">
        <v>7</v>
      </c>
      <c r="E11" s="67">
        <v>6</v>
      </c>
    </row>
    <row r="12" spans="1:5" s="68" customFormat="1" ht="33" customHeight="1">
      <c r="A12" s="65">
        <v>7</v>
      </c>
      <c r="B12" s="71" t="s">
        <v>11</v>
      </c>
      <c r="C12" s="66">
        <v>7</v>
      </c>
      <c r="D12" s="66">
        <v>6</v>
      </c>
      <c r="E12" s="67">
        <v>7</v>
      </c>
    </row>
    <row r="13" spans="1:5" s="68" customFormat="1" ht="33" customHeight="1">
      <c r="A13" s="65">
        <v>8</v>
      </c>
      <c r="B13" s="71" t="s">
        <v>3</v>
      </c>
      <c r="C13" s="66">
        <v>8</v>
      </c>
      <c r="D13" s="66">
        <v>8</v>
      </c>
      <c r="E13" s="67">
        <v>8</v>
      </c>
    </row>
    <row r="14" spans="1:5" s="68" customFormat="1" ht="33" customHeight="1">
      <c r="A14" s="65">
        <v>9</v>
      </c>
      <c r="B14" s="71" t="s">
        <v>9</v>
      </c>
      <c r="C14" s="66">
        <v>10</v>
      </c>
      <c r="D14" s="66">
        <v>9</v>
      </c>
      <c r="E14" s="67">
        <v>9</v>
      </c>
    </row>
    <row r="15" spans="1:5" s="68" customFormat="1" ht="33" customHeight="1">
      <c r="A15" s="65">
        <v>10</v>
      </c>
      <c r="B15" s="71" t="s">
        <v>4</v>
      </c>
      <c r="C15" s="69">
        <v>9</v>
      </c>
      <c r="D15" s="69">
        <v>11</v>
      </c>
      <c r="E15" s="67">
        <v>10</v>
      </c>
    </row>
    <row r="19" ht="18">
      <c r="B19" s="70"/>
    </row>
  </sheetData>
  <sheetProtection/>
  <mergeCells count="5">
    <mergeCell ref="D4:D5"/>
    <mergeCell ref="E4:E5"/>
    <mergeCell ref="C4:C5"/>
    <mergeCell ref="A4:A5"/>
    <mergeCell ref="B4:B5"/>
  </mergeCells>
  <printOptions/>
  <pageMargins left="0.16" right="0.3" top="0.36" bottom="0.24" header="0.26" footer="0.1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МаРинат</dc:creator>
  <cp:keywords/>
  <dc:description/>
  <cp:lastModifiedBy>МаРинат</cp:lastModifiedBy>
  <cp:lastPrinted>2009-06-01T15:46:43Z</cp:lastPrinted>
  <dcterms:created xsi:type="dcterms:W3CDTF">2009-05-23T11:43:53Z</dcterms:created>
  <dcterms:modified xsi:type="dcterms:W3CDTF">2009-06-01T15:50:18Z</dcterms:modified>
  <cp:category/>
  <cp:version/>
  <cp:contentType/>
  <cp:contentStatus/>
</cp:coreProperties>
</file>